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16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<sst xmlns="http://schemas.openxmlformats.org/spreadsheetml/2006/main" count="172" uniqueCount="141">
  <si>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</si>
  <si>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</si>
  <si>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</si>
  <si>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</si>
  <si>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</si>
  <si>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</si>
  <si>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</si>
  <si>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</si>
  <si>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</si>
  <si>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</si>
  <si>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</si>
  <si>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</si>
  <si>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</si>
  <si>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</si>
  <si>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</si>
  <si>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</si>
  <si>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</si>
  <si>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</si>
  <si>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</si>
  <si>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</si>
  <si>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</si>
  <si>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</si>
  <si>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</si>
  <si>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</si>
  <si>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</si>
  <si>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</si>
  <si>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</si>
  <si>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</si>
  <si>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</si>
  <si>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</si>
  <si>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</si>
  <si>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</si>
  <si>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</si>
  <si>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</si>
  <si>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</si>
  <si>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</si>
  <si>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</si>
  <si>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</si>
  <si>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</si>
  <si>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</si>
  <si>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</si>
  <si>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</si>
  <si>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</si>
  <si>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</si>
  <si>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</si>
  <si>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</si>
  <si>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</si>
  <si>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</si>
  <si>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</si>
  <si>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</si>
  <si>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</si>
  <si>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</si>
  <si>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</si>
  <si>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</si>
  <si>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</si>
  <si>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</si>
  <si>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</si>
  <si>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</si>
  <si>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</si>
  <si>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</si>
  <si>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</si>
  <si>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</si>
  <si>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</si>
  <si>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</si>
  <si>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</si>
  <si>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</si>
  <si>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</si>
  <si>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</si>
  <si>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</si>
  <si>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</si>
  <si>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</si>
  <si>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</si>
  <si>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</si>
  <si>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</si>
  <si>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</si>
  <si>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</si>
  <si>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</si>
  <si>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</si>
  <si>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</si>
  <si>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</si>
  <si>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</si>
  <si>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</si>
  <si>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</si>
  <si>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</si>
  <si>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</si>
  <si>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</si>
  <si>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</si>
  <si>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</si>
  <si>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</si>
  <si>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</si>
  <si>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</si>
  <si>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</si>
  <si>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</si>
  <si>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</si>
  <si>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</si>
  <si>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</si>
  <si>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</si>
  <si>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</si>
  <si>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</si>
  <si>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</si>
  <si>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</si>
  <si>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</si>
  <si>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</si>
  <si>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</si>
  <si>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</si>
  <si>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</si>
  <si>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</si>
  <si>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</si>
  <si>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</si>
  <si>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</si>
  <si>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</si>
  <si>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</si>
  <si>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</si>
  <si>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</si>
  <si>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</si>
  <si>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</si>
  <si>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</si>
  <si>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</si>
  <si>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</si>
  <si>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</si>
  <si>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</si>
  <si>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</si>
  <si>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</si>
  <si>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</si>
  <si>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Налог, взимаемый в связи с применением упрощенной системы налогообложения</t>
  </si>
  <si>
    <t>Исполнено за 1 квартал 2022 года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</si>
  <si>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</si>
  <si>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</si>
  <si>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</si>
  <si>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</si>
  <si>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Отчет об исполнении бюджета муниципального образования "Гагаринский район" Смоленской области за  1 квартал 2023 года</t>
  </si>
  <si>
    <t>Уточненный план на 2023 год</t>
  </si>
  <si>
    <t>Исполнено за 1 квартал 2023 года</t>
  </si>
  <si>
    <t>% исполнения за 1 квартал 2023</t>
  </si>
  <si>
    <t>0310</t>
  </si>
  <si>
    <t>0605</t>
  </si>
  <si>
    <t>Другие вопросы в области охраны окружающей среды</t>
  </si>
  <si>
    <t>Спорт высших достижений</t>
  </si>
  <si>
    <t>отклонение (факт 2023-2022)</t>
  </si>
  <si>
    <t>Процент соотношения 2023 к 2022 году</t>
  </si>
  <si>
    <t>Налог, взимаемый в связи с 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</si>
</sst>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2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178" fontId="2" fillId="32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center" wrapText="1"/>
    </xf>
    <xf numFmtId="178" fontId="2" fillId="32" borderId="12" xfId="0" applyNumberFormat="1" applyFont="1" applyFill="1" applyBorder="1" applyAlignment="1">
      <alignment horizontal="left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2" borderId="12" xfId="0" applyNumberFormat="1" applyFont="1" applyFill="1" applyBorder="1" applyAlignment="1">
      <alignment horizontal="left" vertical="top" wrapText="1"/>
    </xf>
    <xf numFmtId="3" fontId="2" fillId="32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4" fillId="35" borderId="12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178" fontId="4" fillId="35" borderId="12" xfId="0" applyNumberFormat="1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vertical="top" wrapText="1"/>
    </xf>
    <xf numFmtId="178" fontId="2" fillId="36" borderId="12" xfId="0" applyNumberFormat="1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178" fontId="4" fillId="37" borderId="12" xfId="0" applyNumberFormat="1" applyFont="1" applyFill="1" applyBorder="1" applyAlignment="1">
      <alignment vertical="center" wrapText="1"/>
    </xf>
    <xf numFmtId="3" fontId="45" fillId="37" borderId="12" xfId="0" applyNumberFormat="1" applyFont="1" applyFill="1" applyBorder="1" applyAlignment="1">
      <alignment horizontal="center" vertical="center" wrapText="1"/>
    </xf>
    <xf numFmtId="178" fontId="4" fillId="37" borderId="12" xfId="0" applyNumberFormat="1" applyFont="1" applyFill="1" applyBorder="1" applyAlignment="1">
      <alignment horizontal="center" vertical="center" wrapText="1"/>
    </xf>
    <xf numFmtId="178" fontId="45" fillId="37" borderId="12" xfId="0" applyNumberFormat="1" applyFont="1" applyFill="1" applyBorder="1" applyAlignment="1">
      <alignment horizontal="center" vertical="center" wrapText="1"/>
    </xf>
    <xf numFmtId="178" fontId="2" fillId="38" borderId="13" xfId="0" applyNumberFormat="1" applyFont="1" applyFill="1" applyBorder="1" applyAlignment="1">
      <alignment horizontal="center" vertical="top" wrapText="1"/>
    </xf>
    <xf numFmtId="3" fontId="4" fillId="38" borderId="13" xfId="0" applyNumberFormat="1" applyFont="1" applyFill="1" applyBorder="1" applyAlignment="1">
      <alignment vertical="top"/>
    </xf>
    <xf numFmtId="178" fontId="4" fillId="38" borderId="13" xfId="0" applyNumberFormat="1" applyFont="1" applyFill="1" applyBorder="1" applyAlignment="1">
      <alignment vertical="top"/>
    </xf>
    <xf numFmtId="178" fontId="45" fillId="38" borderId="13" xfId="0" applyNumberFormat="1" applyFont="1" applyFill="1" applyBorder="1" applyAlignment="1">
      <alignment vertical="top"/>
    </xf>
    <xf numFmtId="178" fontId="45" fillId="38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0" sqref="H10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36" customHeight="1">
      <c r="A1" s="61" t="s">
        <v>130</v>
      </c>
      <c r="B1" s="61"/>
      <c r="C1" s="61"/>
      <c r="D1" s="61"/>
      <c r="E1" s="61"/>
      <c r="F1" s="61"/>
      <c r="G1" s="61"/>
      <c r="H1" s="61"/>
    </row>
    <row r="2" spans="1:8" ht="51">
      <c r="A2" s="4" t="s">
        <v>0</v>
      </c>
      <c r="B2" s="5" t="s">
        <v>1</v>
      </c>
      <c r="C2" s="1" t="s">
        <v>131</v>
      </c>
      <c r="D2" s="1" t="s">
        <v>132</v>
      </c>
      <c r="E2" s="1" t="s">
        <v>133</v>
      </c>
      <c r="F2" s="1" t="s">
        <v>125</v>
      </c>
      <c r="G2" s="1" t="s">
        <v>138</v>
      </c>
      <c r="H2" s="1" t="s">
        <v>139</v>
      </c>
    </row>
    <row r="3" spans="1:8" ht="21" customHeight="1">
      <c r="A3" s="21" t="s">
        <v>75</v>
      </c>
      <c r="B3" s="22">
        <v>10000</v>
      </c>
      <c r="C3" s="16">
        <f>C4+C6+C8+C13+C15+C17+C20+C23+C27+C29+C31+C33</f>
        <v>309427.6</v>
      </c>
      <c r="D3" s="16">
        <f>D4+D6+D8+D13+D15+D17+D20+D23+D27+D29+D31+D33+D34</f>
        <v>61050.299999999996</v>
      </c>
      <c r="E3" s="16">
        <f>D3/C3*100</f>
        <v>19.73007579155835</v>
      </c>
      <c r="F3" s="16">
        <f>F4+F6+F8+F13+F15+F17+F20+F23+F27+F29+F31+F33+F34</f>
        <v>63265.69999999999</v>
      </c>
      <c r="G3" s="16">
        <f aca="true" t="shared" si="0" ref="G3:G35">D3-F3</f>
        <v>-2215.399999999994</v>
      </c>
      <c r="H3" s="16">
        <f>D3/F3*100</f>
        <v>96.49826051082974</v>
      </c>
    </row>
    <row r="4" spans="1:8" ht="13.5">
      <c r="A4" s="23" t="s">
        <v>76</v>
      </c>
      <c r="B4" s="24">
        <v>10100</v>
      </c>
      <c r="C4" s="17">
        <f>C5</f>
        <v>260028.5</v>
      </c>
      <c r="D4" s="17">
        <f>D5</f>
        <v>46695.7</v>
      </c>
      <c r="E4" s="60">
        <f aca="true" t="shared" si="1" ref="E4:E45">D4/C4*100</f>
        <v>17.957916151498775</v>
      </c>
      <c r="F4" s="17">
        <f>F5</f>
        <v>49518.2</v>
      </c>
      <c r="G4" s="17">
        <f t="shared" si="0"/>
        <v>-2822.5</v>
      </c>
      <c r="H4" s="32">
        <f aca="true" t="shared" si="2" ref="H4:H45">D4/F4*100</f>
        <v>94.30007552778574</v>
      </c>
    </row>
    <row r="5" spans="1:8" ht="12.75">
      <c r="A5" s="25" t="s">
        <v>77</v>
      </c>
      <c r="B5" s="26">
        <v>10102</v>
      </c>
      <c r="C5" s="18">
        <v>260028.5</v>
      </c>
      <c r="D5" s="18">
        <v>46695.7</v>
      </c>
      <c r="E5" s="14">
        <f t="shared" si="1"/>
        <v>17.957916151498775</v>
      </c>
      <c r="F5" s="18">
        <v>49518.2</v>
      </c>
      <c r="G5" s="18">
        <f t="shared" si="0"/>
        <v>-2822.5</v>
      </c>
      <c r="H5" s="18">
        <f t="shared" si="2"/>
        <v>94.30007552778574</v>
      </c>
    </row>
    <row r="6" spans="1:8" ht="27">
      <c r="A6" s="23" t="s">
        <v>78</v>
      </c>
      <c r="B6" s="24">
        <v>10300</v>
      </c>
      <c r="C6" s="17">
        <f>C7</f>
        <v>7841.4</v>
      </c>
      <c r="D6" s="17">
        <f>D7</f>
        <v>2108.2</v>
      </c>
      <c r="E6" s="32">
        <f t="shared" si="1"/>
        <v>26.88550513938837</v>
      </c>
      <c r="F6" s="17">
        <f>F7</f>
        <v>1917.2</v>
      </c>
      <c r="G6" s="17">
        <f t="shared" si="0"/>
        <v>190.99999999999977</v>
      </c>
      <c r="H6" s="18">
        <f t="shared" si="2"/>
        <v>109.9624452326309</v>
      </c>
    </row>
    <row r="7" spans="1:8" ht="12.75">
      <c r="A7" s="25" t="s">
        <v>79</v>
      </c>
      <c r="B7" s="26">
        <v>10302</v>
      </c>
      <c r="C7" s="18">
        <v>7841.4</v>
      </c>
      <c r="D7" s="18">
        <v>2108.2</v>
      </c>
      <c r="E7" s="14">
        <f t="shared" si="1"/>
        <v>26.88550513938837</v>
      </c>
      <c r="F7" s="18">
        <v>1917.2</v>
      </c>
      <c r="G7" s="18">
        <f t="shared" si="0"/>
        <v>190.99999999999977</v>
      </c>
      <c r="H7" s="18">
        <f t="shared" si="2"/>
        <v>109.9624452326309</v>
      </c>
    </row>
    <row r="8" spans="1:8" ht="14.25" customHeight="1">
      <c r="A8" s="23" t="s">
        <v>80</v>
      </c>
      <c r="B8" s="24">
        <v>10500</v>
      </c>
      <c r="C8" s="17">
        <f>C9+C10+C11+C12</f>
        <v>21092.1</v>
      </c>
      <c r="D8" s="17">
        <f>D9+D10+D11+D12</f>
        <v>1578.2999999999997</v>
      </c>
      <c r="E8" s="60">
        <f t="shared" si="1"/>
        <v>7.482896439899298</v>
      </c>
      <c r="F8" s="17">
        <f>F9+F10+F11+F12</f>
        <v>5100.5</v>
      </c>
      <c r="G8" s="17">
        <f t="shared" si="0"/>
        <v>-3522.2000000000003</v>
      </c>
      <c r="H8" s="32">
        <f t="shared" si="2"/>
        <v>30.94402509557886</v>
      </c>
    </row>
    <row r="9" spans="1:8" ht="24.75" customHeight="1">
      <c r="A9" s="25" t="s">
        <v>124</v>
      </c>
      <c r="B9" s="36">
        <v>10501</v>
      </c>
      <c r="C9" s="14">
        <v>14528.9</v>
      </c>
      <c r="D9" s="14">
        <v>2121.7</v>
      </c>
      <c r="E9" s="14">
        <f t="shared" si="1"/>
        <v>14.603307889792069</v>
      </c>
      <c r="F9" s="14">
        <v>3212.2</v>
      </c>
      <c r="G9" s="41">
        <f t="shared" si="0"/>
        <v>-1090.5</v>
      </c>
      <c r="H9" s="14">
        <f t="shared" si="2"/>
        <v>66.05130440196749</v>
      </c>
    </row>
    <row r="10" spans="1:8" ht="12.75">
      <c r="A10" s="25" t="s">
        <v>81</v>
      </c>
      <c r="B10" s="26">
        <v>10502</v>
      </c>
      <c r="C10" s="18">
        <v>14.1</v>
      </c>
      <c r="D10" s="18">
        <v>-72</v>
      </c>
      <c r="E10" s="14" t="s">
        <v>116</v>
      </c>
      <c r="F10" s="18">
        <v>121.7</v>
      </c>
      <c r="G10" s="18">
        <f t="shared" si="0"/>
        <v>-193.7</v>
      </c>
      <c r="H10" s="14">
        <v>59.2</v>
      </c>
    </row>
    <row r="11" spans="1:8" ht="12.75">
      <c r="A11" s="25" t="s">
        <v>82</v>
      </c>
      <c r="B11" s="26">
        <v>10503</v>
      </c>
      <c r="C11" s="18">
        <v>307.5</v>
      </c>
      <c r="D11" s="18">
        <v>209</v>
      </c>
      <c r="E11" s="14">
        <f t="shared" si="1"/>
        <v>67.96747967479675</v>
      </c>
      <c r="F11" s="18">
        <v>5.1</v>
      </c>
      <c r="G11" s="18">
        <f t="shared" si="0"/>
        <v>203.9</v>
      </c>
      <c r="H11" s="18">
        <f t="shared" si="2"/>
        <v>4098.0392156862745</v>
      </c>
    </row>
    <row r="12" spans="1:8" ht="25.5">
      <c r="A12" s="25" t="s">
        <v>140</v>
      </c>
      <c r="B12" s="26">
        <v>10504</v>
      </c>
      <c r="C12" s="18">
        <v>6241.6</v>
      </c>
      <c r="D12" s="18">
        <v>-680.4</v>
      </c>
      <c r="E12" s="14" t="s">
        <v>116</v>
      </c>
      <c r="F12" s="18">
        <v>1761.5</v>
      </c>
      <c r="G12" s="18">
        <f t="shared" si="0"/>
        <v>-2441.9</v>
      </c>
      <c r="H12" s="18">
        <v>38.6</v>
      </c>
    </row>
    <row r="13" spans="1:8" ht="13.5">
      <c r="A13" s="23" t="s">
        <v>83</v>
      </c>
      <c r="B13" s="24">
        <v>10600</v>
      </c>
      <c r="C13" s="17">
        <f>C14</f>
        <v>69</v>
      </c>
      <c r="D13" s="17">
        <f>D14</f>
        <v>-14</v>
      </c>
      <c r="E13" s="14" t="s">
        <v>116</v>
      </c>
      <c r="F13" s="17">
        <f>F14</f>
        <v>0</v>
      </c>
      <c r="G13" s="17">
        <f t="shared" si="0"/>
        <v>-14</v>
      </c>
      <c r="H13" s="32" t="s">
        <v>116</v>
      </c>
    </row>
    <row r="14" spans="1:8" ht="12.75">
      <c r="A14" s="25" t="s">
        <v>84</v>
      </c>
      <c r="B14" s="26">
        <v>10605</v>
      </c>
      <c r="C14" s="18">
        <v>69</v>
      </c>
      <c r="D14" s="18">
        <v>-14</v>
      </c>
      <c r="E14" s="14" t="s">
        <v>116</v>
      </c>
      <c r="F14" s="18">
        <v>0</v>
      </c>
      <c r="G14" s="18">
        <f t="shared" si="0"/>
        <v>-14</v>
      </c>
      <c r="H14" s="18" t="s">
        <v>116</v>
      </c>
    </row>
    <row r="15" spans="1:8" ht="40.5">
      <c r="A15" s="23" t="s">
        <v>85</v>
      </c>
      <c r="B15" s="24">
        <v>10700</v>
      </c>
      <c r="C15" s="17">
        <f>C16</f>
        <v>2803.2</v>
      </c>
      <c r="D15" s="17">
        <f>D16</f>
        <v>130.1</v>
      </c>
      <c r="E15" s="17">
        <f t="shared" si="1"/>
        <v>4.641124429223745</v>
      </c>
      <c r="F15" s="17">
        <f>F16</f>
        <v>850.2</v>
      </c>
      <c r="G15" s="17">
        <f t="shared" si="0"/>
        <v>-720.1</v>
      </c>
      <c r="H15" s="17">
        <f t="shared" si="2"/>
        <v>15.302281816043282</v>
      </c>
    </row>
    <row r="16" spans="1:8" ht="25.5">
      <c r="A16" s="25" t="s">
        <v>86</v>
      </c>
      <c r="B16" s="26">
        <v>10701</v>
      </c>
      <c r="C16" s="18">
        <v>2803.2</v>
      </c>
      <c r="D16" s="18">
        <v>130.1</v>
      </c>
      <c r="E16" s="18">
        <f>D16/C16*100</f>
        <v>4.641124429223745</v>
      </c>
      <c r="F16" s="18">
        <v>850.2</v>
      </c>
      <c r="G16" s="18">
        <f t="shared" si="0"/>
        <v>-720.1</v>
      </c>
      <c r="H16" s="18">
        <f t="shared" si="2"/>
        <v>15.302281816043282</v>
      </c>
    </row>
    <row r="17" spans="1:8" ht="13.5">
      <c r="A17" s="23" t="s">
        <v>87</v>
      </c>
      <c r="B17" s="24">
        <v>10800</v>
      </c>
      <c r="C17" s="17">
        <f>C18+C19</f>
        <v>5525.8</v>
      </c>
      <c r="D17" s="17">
        <f>D18+D19</f>
        <v>1199.7</v>
      </c>
      <c r="E17" s="60">
        <f t="shared" si="1"/>
        <v>21.71088349198306</v>
      </c>
      <c r="F17" s="17">
        <f>F18+F19</f>
        <v>1065</v>
      </c>
      <c r="G17" s="17">
        <f t="shared" si="0"/>
        <v>134.70000000000005</v>
      </c>
      <c r="H17" s="32">
        <f t="shared" si="2"/>
        <v>112.64788732394366</v>
      </c>
    </row>
    <row r="18" spans="1:8" ht="25.5">
      <c r="A18" s="25" t="s">
        <v>88</v>
      </c>
      <c r="B18" s="26">
        <v>10803</v>
      </c>
      <c r="C18" s="18">
        <v>5525.8</v>
      </c>
      <c r="D18" s="18">
        <v>1199.7</v>
      </c>
      <c r="E18" s="18">
        <f t="shared" si="1"/>
        <v>21.71088349198306</v>
      </c>
      <c r="F18" s="18">
        <v>1065</v>
      </c>
      <c r="G18" s="18">
        <f t="shared" si="0"/>
        <v>134.70000000000005</v>
      </c>
      <c r="H18" s="18">
        <f t="shared" si="2"/>
        <v>112.64788732394366</v>
      </c>
    </row>
    <row r="19" spans="1:8" ht="25.5">
      <c r="A19" s="25" t="s">
        <v>117</v>
      </c>
      <c r="B19" s="26">
        <v>10807</v>
      </c>
      <c r="C19" s="18">
        <v>0</v>
      </c>
      <c r="D19" s="18">
        <v>0</v>
      </c>
      <c r="E19" s="18" t="s">
        <v>116</v>
      </c>
      <c r="F19" s="18">
        <v>0</v>
      </c>
      <c r="G19" s="18">
        <f t="shared" si="0"/>
        <v>0</v>
      </c>
      <c r="H19" s="18" t="s">
        <v>116</v>
      </c>
    </row>
    <row r="20" spans="1:8" ht="27">
      <c r="A20" s="23" t="s">
        <v>89</v>
      </c>
      <c r="B20" s="24">
        <v>10900</v>
      </c>
      <c r="C20" s="17">
        <f>C21+C22</f>
        <v>0</v>
      </c>
      <c r="D20" s="17">
        <f>D21+D22</f>
        <v>-6.5</v>
      </c>
      <c r="E20" s="17" t="s">
        <v>116</v>
      </c>
      <c r="F20" s="17">
        <f>F21+F22</f>
        <v>0</v>
      </c>
      <c r="G20" s="17">
        <f t="shared" si="0"/>
        <v>-6.5</v>
      </c>
      <c r="H20" s="18" t="s">
        <v>116</v>
      </c>
    </row>
    <row r="21" spans="1:8" ht="12.75">
      <c r="A21" s="25" t="s">
        <v>90</v>
      </c>
      <c r="B21" s="26">
        <v>10906</v>
      </c>
      <c r="C21" s="18">
        <v>0</v>
      </c>
      <c r="D21" s="18">
        <v>-6.1</v>
      </c>
      <c r="E21" s="14" t="s">
        <v>116</v>
      </c>
      <c r="F21" s="18">
        <v>0</v>
      </c>
      <c r="G21" s="18">
        <f t="shared" si="0"/>
        <v>-6.1</v>
      </c>
      <c r="H21" s="18" t="s">
        <v>116</v>
      </c>
    </row>
    <row r="22" spans="1:8" ht="25.5">
      <c r="A22" s="25" t="s">
        <v>91</v>
      </c>
      <c r="B22" s="26">
        <v>10907</v>
      </c>
      <c r="C22" s="18">
        <v>0</v>
      </c>
      <c r="D22" s="18">
        <v>-0.4</v>
      </c>
      <c r="E22" s="18" t="s">
        <v>116</v>
      </c>
      <c r="F22" s="18">
        <v>0</v>
      </c>
      <c r="G22" s="18">
        <f t="shared" si="0"/>
        <v>-0.4</v>
      </c>
      <c r="H22" s="18" t="s">
        <v>116</v>
      </c>
    </row>
    <row r="23" spans="1:8" ht="40.5">
      <c r="A23" s="23" t="s">
        <v>92</v>
      </c>
      <c r="B23" s="24">
        <v>11100</v>
      </c>
      <c r="C23" s="17">
        <f>C24+C25+C26</f>
        <v>9818.800000000001</v>
      </c>
      <c r="D23" s="17">
        <f>D24+D25+D26</f>
        <v>3878.8999999999996</v>
      </c>
      <c r="E23" s="17">
        <f t="shared" si="1"/>
        <v>39.50482747382571</v>
      </c>
      <c r="F23" s="17">
        <f>F24+F25+F26</f>
        <v>1801.1999999999998</v>
      </c>
      <c r="G23" s="17">
        <f t="shared" si="0"/>
        <v>2077.7</v>
      </c>
      <c r="H23" s="17">
        <f t="shared" si="2"/>
        <v>215.35087719298244</v>
      </c>
    </row>
    <row r="24" spans="1:8" ht="25.5">
      <c r="A24" s="25" t="s">
        <v>93</v>
      </c>
      <c r="B24" s="26">
        <v>11105</v>
      </c>
      <c r="C24" s="18">
        <v>7626.7</v>
      </c>
      <c r="D24" s="18">
        <v>3455.2</v>
      </c>
      <c r="E24" s="18">
        <f t="shared" si="1"/>
        <v>45.303997797212425</v>
      </c>
      <c r="F24" s="18">
        <v>1253.3</v>
      </c>
      <c r="G24" s="18">
        <f t="shared" si="0"/>
        <v>2201.8999999999996</v>
      </c>
      <c r="H24" s="18">
        <f t="shared" si="2"/>
        <v>275.6881831963616</v>
      </c>
    </row>
    <row r="25" spans="1:8" ht="12.75">
      <c r="A25" s="25" t="s">
        <v>94</v>
      </c>
      <c r="B25" s="26">
        <v>11105</v>
      </c>
      <c r="C25" s="18">
        <v>1845.5</v>
      </c>
      <c r="D25" s="18">
        <v>369.7</v>
      </c>
      <c r="E25" s="14">
        <f t="shared" si="1"/>
        <v>20.032511514494715</v>
      </c>
      <c r="F25" s="18">
        <v>514.9</v>
      </c>
      <c r="G25" s="18">
        <f t="shared" si="0"/>
        <v>-145.2</v>
      </c>
      <c r="H25" s="18">
        <f t="shared" si="2"/>
        <v>71.80034958244319</v>
      </c>
    </row>
    <row r="26" spans="1:8" ht="12.75">
      <c r="A26" s="25" t="s">
        <v>95</v>
      </c>
      <c r="B26" s="26">
        <v>11107</v>
      </c>
      <c r="C26" s="18">
        <v>346.6</v>
      </c>
      <c r="D26" s="18">
        <v>54</v>
      </c>
      <c r="E26" s="14">
        <f t="shared" si="1"/>
        <v>15.579919215233698</v>
      </c>
      <c r="F26" s="18">
        <v>33</v>
      </c>
      <c r="G26" s="18">
        <f t="shared" si="0"/>
        <v>21</v>
      </c>
      <c r="H26" s="18">
        <f t="shared" si="2"/>
        <v>163.63636363636365</v>
      </c>
    </row>
    <row r="27" spans="1:8" ht="27">
      <c r="A27" s="23" t="s">
        <v>96</v>
      </c>
      <c r="B27" s="24">
        <v>11200</v>
      </c>
      <c r="C27" s="17">
        <f>C28</f>
        <v>1336.8</v>
      </c>
      <c r="D27" s="17">
        <f>D28</f>
        <v>2091</v>
      </c>
      <c r="E27" s="17">
        <f t="shared" si="1"/>
        <v>156.41831238779173</v>
      </c>
      <c r="F27" s="17">
        <f>F28</f>
        <v>966.5</v>
      </c>
      <c r="G27" s="17">
        <f t="shared" si="0"/>
        <v>1124.5</v>
      </c>
      <c r="H27" s="17">
        <f t="shared" si="2"/>
        <v>216.3476461458872</v>
      </c>
    </row>
    <row r="28" spans="1:8" ht="25.5">
      <c r="A28" s="25" t="s">
        <v>97</v>
      </c>
      <c r="B28" s="26">
        <v>11201</v>
      </c>
      <c r="C28" s="18">
        <v>1336.8</v>
      </c>
      <c r="D28" s="18">
        <v>2091</v>
      </c>
      <c r="E28" s="18">
        <f t="shared" si="1"/>
        <v>156.41831238779173</v>
      </c>
      <c r="F28" s="18">
        <v>966.5</v>
      </c>
      <c r="G28" s="18">
        <f t="shared" si="0"/>
        <v>1124.5</v>
      </c>
      <c r="H28" s="18">
        <f t="shared" si="2"/>
        <v>216.3476461458872</v>
      </c>
    </row>
    <row r="29" spans="1:8" ht="45.75" customHeight="1">
      <c r="A29" s="27" t="s">
        <v>115</v>
      </c>
      <c r="B29" s="24">
        <v>11300</v>
      </c>
      <c r="C29" s="17">
        <f>C30</f>
        <v>430</v>
      </c>
      <c r="D29" s="17">
        <f>D30</f>
        <v>222.4</v>
      </c>
      <c r="E29" s="32">
        <f>D29/C29*100</f>
        <v>51.72093023255814</v>
      </c>
      <c r="F29" s="17">
        <f>F30</f>
        <v>147.7</v>
      </c>
      <c r="G29" s="17">
        <f t="shared" si="0"/>
        <v>74.70000000000002</v>
      </c>
      <c r="H29" s="32">
        <f t="shared" si="2"/>
        <v>150.57549085985107</v>
      </c>
    </row>
    <row r="30" spans="1:8" ht="25.5">
      <c r="A30" s="25" t="s">
        <v>114</v>
      </c>
      <c r="B30" s="26">
        <v>11302</v>
      </c>
      <c r="C30" s="18">
        <v>430</v>
      </c>
      <c r="D30" s="18">
        <v>222.4</v>
      </c>
      <c r="E30" s="18">
        <f t="shared" si="1"/>
        <v>51.72093023255814</v>
      </c>
      <c r="F30" s="18">
        <v>147.7</v>
      </c>
      <c r="G30" s="18">
        <f t="shared" si="0"/>
        <v>74.70000000000002</v>
      </c>
      <c r="H30" s="18">
        <f t="shared" si="2"/>
        <v>150.57549085985107</v>
      </c>
    </row>
    <row r="31" spans="1:8" ht="27">
      <c r="A31" s="23" t="s">
        <v>98</v>
      </c>
      <c r="B31" s="24">
        <v>11400</v>
      </c>
      <c r="C31" s="17">
        <f>C32</f>
        <v>0</v>
      </c>
      <c r="D31" s="17">
        <f>D32</f>
        <v>2715.6</v>
      </c>
      <c r="E31" s="17" t="s">
        <v>116</v>
      </c>
      <c r="F31" s="17">
        <f>F32</f>
        <v>1597.8</v>
      </c>
      <c r="G31" s="17">
        <f t="shared" si="0"/>
        <v>1117.8</v>
      </c>
      <c r="H31" s="17">
        <f t="shared" si="2"/>
        <v>169.95869320315433</v>
      </c>
    </row>
    <row r="32" spans="1:8" ht="38.25">
      <c r="A32" s="25" t="s">
        <v>118</v>
      </c>
      <c r="B32" s="26">
        <v>11406</v>
      </c>
      <c r="C32" s="18">
        <v>0</v>
      </c>
      <c r="D32" s="18">
        <v>2715.6</v>
      </c>
      <c r="E32" s="18" t="s">
        <v>116</v>
      </c>
      <c r="F32" s="18">
        <v>1597.8</v>
      </c>
      <c r="G32" s="18">
        <f t="shared" si="0"/>
        <v>1117.8</v>
      </c>
      <c r="H32" s="18">
        <f t="shared" si="2"/>
        <v>169.95869320315433</v>
      </c>
    </row>
    <row r="33" spans="1:8" ht="27">
      <c r="A33" s="23" t="s">
        <v>99</v>
      </c>
      <c r="B33" s="24">
        <v>11600</v>
      </c>
      <c r="C33" s="17">
        <v>482</v>
      </c>
      <c r="D33" s="17">
        <v>430.9</v>
      </c>
      <c r="E33" s="17">
        <f t="shared" si="1"/>
        <v>89.39834024896265</v>
      </c>
      <c r="F33" s="17">
        <v>294.6</v>
      </c>
      <c r="G33" s="17">
        <f t="shared" si="0"/>
        <v>136.29999999999995</v>
      </c>
      <c r="H33" s="17">
        <f t="shared" si="2"/>
        <v>146.26612355736592</v>
      </c>
    </row>
    <row r="34" spans="1:8" ht="25.5">
      <c r="A34" s="25" t="s">
        <v>126</v>
      </c>
      <c r="B34" s="24">
        <v>11700</v>
      </c>
      <c r="C34" s="17">
        <v>0</v>
      </c>
      <c r="D34" s="17">
        <v>20</v>
      </c>
      <c r="E34" s="17" t="s">
        <v>116</v>
      </c>
      <c r="F34" s="17">
        <v>6.8</v>
      </c>
      <c r="G34" s="17">
        <f t="shared" si="0"/>
        <v>13.2</v>
      </c>
      <c r="H34" s="17">
        <f t="shared" si="2"/>
        <v>294.11764705882354</v>
      </c>
    </row>
    <row r="35" spans="1:8" ht="12.75">
      <c r="A35" s="28" t="s">
        <v>100</v>
      </c>
      <c r="B35" s="29">
        <v>20000</v>
      </c>
      <c r="C35" s="19">
        <f>C36+C43+C44</f>
        <v>595287.5</v>
      </c>
      <c r="D35" s="19">
        <f>D36+D43+D44</f>
        <v>159101.7</v>
      </c>
      <c r="E35" s="19">
        <f t="shared" si="1"/>
        <v>26.72686727001659</v>
      </c>
      <c r="F35" s="19">
        <f>F36+F43+F44</f>
        <v>133724.09999999998</v>
      </c>
      <c r="G35" s="33">
        <f t="shared" si="0"/>
        <v>25377.600000000035</v>
      </c>
      <c r="H35" s="33">
        <f t="shared" si="2"/>
        <v>118.9775814531562</v>
      </c>
    </row>
    <row r="36" spans="1:8" ht="25.5">
      <c r="A36" s="38" t="s">
        <v>101</v>
      </c>
      <c r="B36" s="39">
        <v>20200</v>
      </c>
      <c r="C36" s="40">
        <f>C37+C40+C41+C42</f>
        <v>595287.5</v>
      </c>
      <c r="D36" s="40">
        <f>D37+D40+D41+D42</f>
        <v>158810</v>
      </c>
      <c r="E36" s="40">
        <f t="shared" si="1"/>
        <v>26.67786573714382</v>
      </c>
      <c r="F36" s="40">
        <f>F37+F40+F41+F42</f>
        <v>133677.19999999998</v>
      </c>
      <c r="G36" s="40">
        <f aca="true" t="shared" si="3" ref="G36:G44">D36-F36</f>
        <v>25132.800000000017</v>
      </c>
      <c r="H36" s="40">
        <f t="shared" si="2"/>
        <v>118.80111193232653</v>
      </c>
    </row>
    <row r="37" spans="1:8" ht="12.75">
      <c r="A37" s="25" t="s">
        <v>129</v>
      </c>
      <c r="B37" s="26">
        <v>20201</v>
      </c>
      <c r="C37" s="18">
        <f>C38+C39</f>
        <v>125287</v>
      </c>
      <c r="D37" s="18">
        <f>D38+D39</f>
        <v>31321.800000000003</v>
      </c>
      <c r="E37" s="18">
        <f t="shared" si="1"/>
        <v>25.000039908370386</v>
      </c>
      <c r="F37" s="18">
        <f>F38+F39</f>
        <v>26363.7</v>
      </c>
      <c r="G37" s="18">
        <f t="shared" si="3"/>
        <v>4958.100000000002</v>
      </c>
      <c r="H37" s="18">
        <f t="shared" si="2"/>
        <v>118.80654081179804</v>
      </c>
    </row>
    <row r="38" spans="1:8" ht="12.75">
      <c r="A38" s="37" t="s">
        <v>127</v>
      </c>
      <c r="B38" s="26">
        <v>20201</v>
      </c>
      <c r="C38" s="18">
        <v>84009</v>
      </c>
      <c r="D38" s="18">
        <v>21002.4</v>
      </c>
      <c r="E38" s="18">
        <f t="shared" si="1"/>
        <v>25.000178552297967</v>
      </c>
      <c r="F38" s="18">
        <v>16922.7</v>
      </c>
      <c r="G38" s="18">
        <f t="shared" si="3"/>
        <v>4079.7000000000007</v>
      </c>
      <c r="H38" s="18">
        <f t="shared" si="2"/>
        <v>124.10785512950062</v>
      </c>
    </row>
    <row r="39" spans="1:8" ht="12.75">
      <c r="A39" s="37" t="s">
        <v>128</v>
      </c>
      <c r="B39" s="26">
        <v>20201</v>
      </c>
      <c r="C39" s="18">
        <v>41278</v>
      </c>
      <c r="D39" s="18">
        <v>10319.4</v>
      </c>
      <c r="E39" s="18">
        <f t="shared" si="1"/>
        <v>24.99975774020059</v>
      </c>
      <c r="F39" s="18">
        <v>9441</v>
      </c>
      <c r="G39" s="18">
        <f t="shared" si="3"/>
        <v>878.3999999999996</v>
      </c>
      <c r="H39" s="18">
        <f t="shared" si="2"/>
        <v>109.30409914204003</v>
      </c>
    </row>
    <row r="40" spans="1:8" ht="12.75">
      <c r="A40" s="25" t="s">
        <v>102</v>
      </c>
      <c r="B40" s="26">
        <v>20202</v>
      </c>
      <c r="C40" s="18">
        <v>0</v>
      </c>
      <c r="D40" s="18">
        <v>6321.2</v>
      </c>
      <c r="E40" s="18" t="s">
        <v>116</v>
      </c>
      <c r="F40" s="18">
        <v>10755.4</v>
      </c>
      <c r="G40" s="18">
        <f t="shared" si="3"/>
        <v>-4434.2</v>
      </c>
      <c r="H40" s="18">
        <f t="shared" si="2"/>
        <v>58.77233761645313</v>
      </c>
    </row>
    <row r="41" spans="1:8" ht="12.75">
      <c r="A41" s="25" t="s">
        <v>103</v>
      </c>
      <c r="B41" s="26">
        <v>20203</v>
      </c>
      <c r="C41" s="18">
        <v>469848.1</v>
      </c>
      <c r="D41" s="18">
        <v>121088</v>
      </c>
      <c r="E41" s="18">
        <f t="shared" si="1"/>
        <v>25.7717334602396</v>
      </c>
      <c r="F41" s="18">
        <v>96446.3</v>
      </c>
      <c r="G41" s="18">
        <f t="shared" si="3"/>
        <v>24641.699999999997</v>
      </c>
      <c r="H41" s="18">
        <f t="shared" si="2"/>
        <v>125.54965820358063</v>
      </c>
    </row>
    <row r="42" spans="1:8" ht="12.75">
      <c r="A42" s="25" t="s">
        <v>104</v>
      </c>
      <c r="B42" s="26">
        <v>20204</v>
      </c>
      <c r="C42" s="18">
        <v>152.4</v>
      </c>
      <c r="D42" s="18">
        <v>79</v>
      </c>
      <c r="E42" s="18">
        <f t="shared" si="1"/>
        <v>51.83727034120734</v>
      </c>
      <c r="F42" s="18">
        <v>111.8</v>
      </c>
      <c r="G42" s="18">
        <f t="shared" si="3"/>
        <v>-32.8</v>
      </c>
      <c r="H42" s="18">
        <f t="shared" si="2"/>
        <v>70.6618962432916</v>
      </c>
    </row>
    <row r="43" spans="1:8" ht="25.5">
      <c r="A43" s="25" t="s">
        <v>119</v>
      </c>
      <c r="B43" s="26">
        <v>21800</v>
      </c>
      <c r="C43" s="18">
        <v>0</v>
      </c>
      <c r="D43" s="18">
        <v>1908.6</v>
      </c>
      <c r="E43" s="32" t="s">
        <v>116</v>
      </c>
      <c r="F43" s="18">
        <v>5508</v>
      </c>
      <c r="G43" s="18">
        <f t="shared" si="3"/>
        <v>-3599.4</v>
      </c>
      <c r="H43" s="18">
        <f t="shared" si="2"/>
        <v>34.651416122004356</v>
      </c>
    </row>
    <row r="44" spans="1:8" ht="39" customHeight="1">
      <c r="A44" s="25" t="s">
        <v>120</v>
      </c>
      <c r="B44" s="26">
        <v>21900</v>
      </c>
      <c r="C44" s="18">
        <v>0</v>
      </c>
      <c r="D44" s="18">
        <v>-1616.9</v>
      </c>
      <c r="E44" s="32" t="s">
        <v>116</v>
      </c>
      <c r="F44" s="18">
        <v>-5461.1</v>
      </c>
      <c r="G44" s="18">
        <f t="shared" si="3"/>
        <v>3844.2000000000003</v>
      </c>
      <c r="H44" s="18">
        <f t="shared" si="2"/>
        <v>29.60758821482851</v>
      </c>
    </row>
    <row r="45" spans="1:8" ht="14.25">
      <c r="A45" s="30" t="s">
        <v>105</v>
      </c>
      <c r="B45" s="31">
        <v>85000</v>
      </c>
      <c r="C45" s="20">
        <f>C35+C3</f>
        <v>904715.1</v>
      </c>
      <c r="D45" s="20">
        <f>D35+D3</f>
        <v>220152</v>
      </c>
      <c r="E45" s="20">
        <f t="shared" si="1"/>
        <v>24.333848302078742</v>
      </c>
      <c r="F45" s="20">
        <f>F35+F3</f>
        <v>196989.79999999996</v>
      </c>
      <c r="G45" s="34">
        <f>D45-F45</f>
        <v>23162.20000000004</v>
      </c>
      <c r="H45" s="35">
        <f t="shared" si="2"/>
        <v>111.75807072244352</v>
      </c>
    </row>
    <row r="46" spans="1:8" ht="12.75">
      <c r="A46" s="55" t="s">
        <v>2</v>
      </c>
      <c r="B46" s="56"/>
      <c r="C46" s="57"/>
      <c r="D46" s="57"/>
      <c r="E46" s="57"/>
      <c r="F46" s="57"/>
      <c r="G46" s="59"/>
      <c r="H46" s="58"/>
    </row>
    <row r="47" spans="1:8" ht="12.75">
      <c r="A47" s="47" t="s">
        <v>3</v>
      </c>
      <c r="B47" s="48" t="s">
        <v>4</v>
      </c>
      <c r="C47" s="49">
        <f>SUM(C48:C54)</f>
        <v>70370.2</v>
      </c>
      <c r="D47" s="49">
        <f>SUM(D48:D54)</f>
        <v>14151.599999999999</v>
      </c>
      <c r="E47" s="49">
        <f>D47/C47*100</f>
        <v>20.110217108946685</v>
      </c>
      <c r="F47" s="49">
        <f>SUM(F48:F54)</f>
        <v>12950.199999999999</v>
      </c>
      <c r="G47" s="49">
        <f>SUM(G48:G54)</f>
        <v>1201.3999999999996</v>
      </c>
      <c r="H47" s="49">
        <f>D47/F47*100</f>
        <v>109.27707680190267</v>
      </c>
    </row>
    <row r="48" spans="1:8" ht="42" customHeight="1">
      <c r="A48" s="42" t="s">
        <v>107</v>
      </c>
      <c r="B48" s="43" t="s">
        <v>108</v>
      </c>
      <c r="C48" s="44">
        <v>2198.1</v>
      </c>
      <c r="D48" s="44">
        <v>457.7</v>
      </c>
      <c r="E48" s="44">
        <f>D48/C48*100</f>
        <v>20.82252854738183</v>
      </c>
      <c r="F48" s="44">
        <v>455.2</v>
      </c>
      <c r="G48" s="44">
        <f>SUM(D48-F48)</f>
        <v>2.5</v>
      </c>
      <c r="H48" s="44">
        <f>D48/F48*100</f>
        <v>100.54920913884007</v>
      </c>
    </row>
    <row r="49" spans="1:8" ht="51">
      <c r="A49" s="42" t="s">
        <v>5</v>
      </c>
      <c r="B49" s="45" t="s">
        <v>6</v>
      </c>
      <c r="C49" s="44">
        <v>6274</v>
      </c>
      <c r="D49" s="44">
        <v>797.1</v>
      </c>
      <c r="E49" s="44">
        <f aca="true" t="shared" si="4" ref="E49:E59">D49/C49*100</f>
        <v>12.704813516098184</v>
      </c>
      <c r="F49" s="44">
        <v>1082.3</v>
      </c>
      <c r="G49" s="44">
        <f aca="true" t="shared" si="5" ref="G49:G54">SUM(D49-F49)</f>
        <v>-285.19999999999993</v>
      </c>
      <c r="H49" s="44">
        <f aca="true" t="shared" si="6" ref="H49:H54">D49/F49*100</f>
        <v>73.64871107825927</v>
      </c>
    </row>
    <row r="50" spans="1:8" ht="51">
      <c r="A50" s="42" t="s">
        <v>7</v>
      </c>
      <c r="B50" s="45" t="s">
        <v>8</v>
      </c>
      <c r="C50" s="44">
        <v>31332.4</v>
      </c>
      <c r="D50" s="44">
        <v>6927.2</v>
      </c>
      <c r="E50" s="44">
        <f>D50/C50*100</f>
        <v>22.108743664704907</v>
      </c>
      <c r="F50" s="44">
        <v>6318.3</v>
      </c>
      <c r="G50" s="44">
        <f>SUM(D50-F50)</f>
        <v>608.8999999999996</v>
      </c>
      <c r="H50" s="44">
        <f t="shared" si="6"/>
        <v>109.63708592501146</v>
      </c>
    </row>
    <row r="51" spans="1:8" ht="12.75">
      <c r="A51" s="42" t="s">
        <v>62</v>
      </c>
      <c r="B51" s="43" t="s">
        <v>63</v>
      </c>
      <c r="C51" s="44">
        <v>1.1</v>
      </c>
      <c r="D51" s="44">
        <v>0</v>
      </c>
      <c r="E51" s="44">
        <f>D51/C51*100</f>
        <v>0</v>
      </c>
      <c r="F51" s="44">
        <v>0</v>
      </c>
      <c r="G51" s="44">
        <f t="shared" si="5"/>
        <v>0</v>
      </c>
      <c r="H51" s="44" t="s">
        <v>116</v>
      </c>
    </row>
    <row r="52" spans="1:8" ht="38.25">
      <c r="A52" s="42" t="s">
        <v>9</v>
      </c>
      <c r="B52" s="45" t="s">
        <v>10</v>
      </c>
      <c r="C52" s="44">
        <v>12067.4</v>
      </c>
      <c r="D52" s="44">
        <v>2514.4</v>
      </c>
      <c r="E52" s="44">
        <f t="shared" si="4"/>
        <v>20.836302766130235</v>
      </c>
      <c r="F52" s="44">
        <v>1965</v>
      </c>
      <c r="G52" s="44">
        <f t="shared" si="5"/>
        <v>549.4000000000001</v>
      </c>
      <c r="H52" s="44">
        <f t="shared" si="6"/>
        <v>127.95928753180664</v>
      </c>
    </row>
    <row r="53" spans="1:8" ht="12.75">
      <c r="A53" s="42" t="s">
        <v>11</v>
      </c>
      <c r="B53" s="45" t="s">
        <v>46</v>
      </c>
      <c r="C53" s="44">
        <v>1900</v>
      </c>
      <c r="D53" s="44">
        <v>0</v>
      </c>
      <c r="E53" s="44">
        <f t="shared" si="4"/>
        <v>0</v>
      </c>
      <c r="F53" s="44">
        <v>0</v>
      </c>
      <c r="G53" s="44">
        <f t="shared" si="5"/>
        <v>0</v>
      </c>
      <c r="H53" s="44" t="s">
        <v>116</v>
      </c>
    </row>
    <row r="54" spans="1:8" ht="12.75">
      <c r="A54" s="42" t="s">
        <v>12</v>
      </c>
      <c r="B54" s="45" t="s">
        <v>48</v>
      </c>
      <c r="C54" s="44">
        <v>16597.2</v>
      </c>
      <c r="D54" s="44">
        <v>3455.2</v>
      </c>
      <c r="E54" s="44">
        <f t="shared" si="4"/>
        <v>20.817969296025833</v>
      </c>
      <c r="F54" s="44">
        <v>3129.4</v>
      </c>
      <c r="G54" s="44">
        <f t="shared" si="5"/>
        <v>325.7999999999997</v>
      </c>
      <c r="H54" s="44">
        <f t="shared" si="6"/>
        <v>110.4109413945165</v>
      </c>
    </row>
    <row r="55" spans="1:8" ht="12.75">
      <c r="A55" s="47" t="s">
        <v>72</v>
      </c>
      <c r="B55" s="50" t="s">
        <v>69</v>
      </c>
      <c r="C55" s="49">
        <f>SUM(C56:C56)</f>
        <v>105</v>
      </c>
      <c r="D55" s="49">
        <f>SUM(D56:D56)</f>
        <v>0</v>
      </c>
      <c r="E55" s="49">
        <f>D55/C55*100</f>
        <v>0</v>
      </c>
      <c r="F55" s="49">
        <f>SUM(F56:F56)</f>
        <v>0</v>
      </c>
      <c r="G55" s="49">
        <f>SUM(G56:G56)</f>
        <v>0</v>
      </c>
      <c r="H55" s="49" t="s">
        <v>116</v>
      </c>
    </row>
    <row r="56" spans="1:8" ht="12.75">
      <c r="A56" s="42" t="s">
        <v>71</v>
      </c>
      <c r="B56" s="43" t="s">
        <v>70</v>
      </c>
      <c r="C56" s="44">
        <v>105</v>
      </c>
      <c r="D56" s="44">
        <v>0</v>
      </c>
      <c r="E56" s="44">
        <f>D56/C56*100</f>
        <v>0</v>
      </c>
      <c r="F56" s="44">
        <v>0</v>
      </c>
      <c r="G56" s="44">
        <f>SUM(D56-F56)</f>
        <v>0</v>
      </c>
      <c r="H56" s="44" t="s">
        <v>116</v>
      </c>
    </row>
    <row r="57" spans="1:8" ht="25.5">
      <c r="A57" s="47" t="s">
        <v>13</v>
      </c>
      <c r="B57" s="48" t="s">
        <v>14</v>
      </c>
      <c r="C57" s="49">
        <f>SUM(C58:C58)</f>
        <v>200</v>
      </c>
      <c r="D57" s="49">
        <f>SUM(D58:D58)</f>
        <v>0</v>
      </c>
      <c r="E57" s="49">
        <f t="shared" si="4"/>
        <v>0</v>
      </c>
      <c r="F57" s="49">
        <f>SUM(F58:F58)</f>
        <v>0</v>
      </c>
      <c r="G57" s="49">
        <f>SUM(G58:G58)</f>
        <v>0</v>
      </c>
      <c r="H57" s="49" t="s">
        <v>116</v>
      </c>
    </row>
    <row r="58" spans="1:8" ht="12.75">
      <c r="A58" s="42" t="s">
        <v>123</v>
      </c>
      <c r="B58" s="43" t="s">
        <v>134</v>
      </c>
      <c r="C58" s="44">
        <v>200</v>
      </c>
      <c r="D58" s="44">
        <v>0</v>
      </c>
      <c r="E58" s="44">
        <f t="shared" si="4"/>
        <v>0</v>
      </c>
      <c r="F58" s="44">
        <v>0</v>
      </c>
      <c r="G58" s="44">
        <f>SUM(D58-F58)</f>
        <v>0</v>
      </c>
      <c r="H58" s="44" t="s">
        <v>116</v>
      </c>
    </row>
    <row r="59" spans="1:8" ht="12.75">
      <c r="A59" s="47" t="s">
        <v>15</v>
      </c>
      <c r="B59" s="48" t="s">
        <v>16</v>
      </c>
      <c r="C59" s="49">
        <f>SUM(C60:C63)</f>
        <v>14688.9</v>
      </c>
      <c r="D59" s="49">
        <f>SUM(D60:D63)</f>
        <v>1737.4</v>
      </c>
      <c r="E59" s="49">
        <f t="shared" si="4"/>
        <v>11.827978950091566</v>
      </c>
      <c r="F59" s="49">
        <f>SUM(F60:F63)</f>
        <v>591.5</v>
      </c>
      <c r="G59" s="49">
        <f>SUM(G60:G63)</f>
        <v>1145.9</v>
      </c>
      <c r="H59" s="49">
        <f>D59/F59*100</f>
        <v>293.7278106508876</v>
      </c>
    </row>
    <row r="60" spans="1:8" ht="12.75">
      <c r="A60" s="42" t="s">
        <v>109</v>
      </c>
      <c r="B60" s="43" t="s">
        <v>110</v>
      </c>
      <c r="C60" s="44">
        <v>150</v>
      </c>
      <c r="D60" s="44">
        <v>0</v>
      </c>
      <c r="E60" s="44">
        <f>D60/C60*100</f>
        <v>0</v>
      </c>
      <c r="F60" s="44">
        <v>42.3</v>
      </c>
      <c r="G60" s="44">
        <f>SUM(D60-F60)</f>
        <v>-42.3</v>
      </c>
      <c r="H60" s="44">
        <f aca="true" t="shared" si="7" ref="H60:H92">D60/F60*100</f>
        <v>0</v>
      </c>
    </row>
    <row r="61" spans="1:8" ht="12.75">
      <c r="A61" s="42" t="s">
        <v>17</v>
      </c>
      <c r="B61" s="45" t="s">
        <v>18</v>
      </c>
      <c r="C61" s="44">
        <v>5049.4</v>
      </c>
      <c r="D61" s="44">
        <v>1377.9</v>
      </c>
      <c r="E61" s="44">
        <f>D61/C61*100</f>
        <v>27.28839069988514</v>
      </c>
      <c r="F61" s="44">
        <v>110</v>
      </c>
      <c r="G61" s="44">
        <f>SUM(D61-F61)</f>
        <v>1267.9</v>
      </c>
      <c r="H61" s="44">
        <f t="shared" si="7"/>
        <v>1252.6363636363637</v>
      </c>
    </row>
    <row r="62" spans="1:8" ht="12.75">
      <c r="A62" s="42" t="s">
        <v>106</v>
      </c>
      <c r="B62" s="45" t="s">
        <v>47</v>
      </c>
      <c r="C62" s="44">
        <v>7841.4</v>
      </c>
      <c r="D62" s="44">
        <v>321</v>
      </c>
      <c r="E62" s="44">
        <f aca="true" t="shared" si="8" ref="E62:E92">D62/C62*100</f>
        <v>4.093656744969011</v>
      </c>
      <c r="F62" s="44">
        <v>439.2</v>
      </c>
      <c r="G62" s="44">
        <f>SUM(D62-F62)</f>
        <v>-118.19999999999999</v>
      </c>
      <c r="H62" s="44">
        <f t="shared" si="7"/>
        <v>73.08743169398907</v>
      </c>
    </row>
    <row r="63" spans="1:8" ht="14.25" customHeight="1">
      <c r="A63" s="42" t="s">
        <v>19</v>
      </c>
      <c r="B63" s="45" t="s">
        <v>20</v>
      </c>
      <c r="C63" s="44">
        <v>1648.1</v>
      </c>
      <c r="D63" s="44">
        <v>38.5</v>
      </c>
      <c r="E63" s="44">
        <f t="shared" si="8"/>
        <v>2.336023299557066</v>
      </c>
      <c r="F63" s="44">
        <v>0</v>
      </c>
      <c r="G63" s="44">
        <f>SUM(D63-F63)</f>
        <v>38.5</v>
      </c>
      <c r="H63" s="44" t="s">
        <v>116</v>
      </c>
    </row>
    <row r="64" spans="1:8" ht="12.75">
      <c r="A64" s="47" t="s">
        <v>21</v>
      </c>
      <c r="B64" s="48" t="s">
        <v>22</v>
      </c>
      <c r="C64" s="49">
        <f>SUM(C65:C66)</f>
        <v>11684.3</v>
      </c>
      <c r="D64" s="49">
        <f>SUM(D65:D66)</f>
        <v>2496.8</v>
      </c>
      <c r="E64" s="49">
        <f>D64/C64*100</f>
        <v>21.368845373706602</v>
      </c>
      <c r="F64" s="49">
        <f>SUM(F65:F66)</f>
        <v>1948.8</v>
      </c>
      <c r="G64" s="49">
        <f>SUM(G65:G66)</f>
        <v>548.0000000000002</v>
      </c>
      <c r="H64" s="49">
        <f t="shared" si="7"/>
        <v>128.11986863711002</v>
      </c>
    </row>
    <row r="65" spans="1:8" ht="12.75">
      <c r="A65" s="42" t="s">
        <v>60</v>
      </c>
      <c r="B65" s="43" t="s">
        <v>59</v>
      </c>
      <c r="C65" s="44">
        <v>385</v>
      </c>
      <c r="D65" s="44">
        <v>71.5</v>
      </c>
      <c r="E65" s="44">
        <f t="shared" si="8"/>
        <v>18.571428571428573</v>
      </c>
      <c r="F65" s="44">
        <v>25.5</v>
      </c>
      <c r="G65" s="44">
        <f>SUM(D65-F65)</f>
        <v>46</v>
      </c>
      <c r="H65" s="44">
        <f t="shared" si="7"/>
        <v>280.3921568627451</v>
      </c>
    </row>
    <row r="66" spans="1:8" ht="25.5">
      <c r="A66" s="42" t="s">
        <v>74</v>
      </c>
      <c r="B66" s="43" t="s">
        <v>64</v>
      </c>
      <c r="C66" s="44">
        <v>11299.3</v>
      </c>
      <c r="D66" s="44">
        <v>2425.3</v>
      </c>
      <c r="E66" s="44">
        <f t="shared" si="8"/>
        <v>21.46416149672989</v>
      </c>
      <c r="F66" s="44">
        <v>1923.3</v>
      </c>
      <c r="G66" s="44">
        <f>SUM(D66-F66)</f>
        <v>502.0000000000002</v>
      </c>
      <c r="H66" s="44">
        <f t="shared" si="7"/>
        <v>126.10097228721469</v>
      </c>
    </row>
    <row r="67" spans="1:8" ht="12.75">
      <c r="A67" s="47" t="s">
        <v>65</v>
      </c>
      <c r="B67" s="50" t="s">
        <v>66</v>
      </c>
      <c r="C67" s="49">
        <f>SUM(C68:C69)</f>
        <v>1498</v>
      </c>
      <c r="D67" s="49">
        <f>SUM(D68:D69)</f>
        <v>0</v>
      </c>
      <c r="E67" s="49">
        <f>D67/C67*100</f>
        <v>0</v>
      </c>
      <c r="F67" s="49">
        <f>SUM(F68:F69)</f>
        <v>0</v>
      </c>
      <c r="G67" s="49">
        <f>SUM(G68:G68)</f>
        <v>0</v>
      </c>
      <c r="H67" s="49" t="s">
        <v>116</v>
      </c>
    </row>
    <row r="68" spans="1:8" ht="12.75">
      <c r="A68" s="42" t="s">
        <v>68</v>
      </c>
      <c r="B68" s="43" t="s">
        <v>67</v>
      </c>
      <c r="C68" s="44">
        <v>161.2</v>
      </c>
      <c r="D68" s="44">
        <v>0</v>
      </c>
      <c r="E68" s="44">
        <f>D68/C68*100</f>
        <v>0</v>
      </c>
      <c r="F68" s="44">
        <v>0</v>
      </c>
      <c r="G68" s="44">
        <f>SUM(D68-F68)</f>
        <v>0</v>
      </c>
      <c r="H68" s="44" t="s">
        <v>116</v>
      </c>
    </row>
    <row r="69" spans="1:8" ht="25.5">
      <c r="A69" s="42" t="s">
        <v>136</v>
      </c>
      <c r="B69" s="43" t="s">
        <v>135</v>
      </c>
      <c r="C69" s="44">
        <v>1336.8</v>
      </c>
      <c r="D69" s="44">
        <v>0</v>
      </c>
      <c r="E69" s="44">
        <f>D69/C69*100</f>
        <v>0</v>
      </c>
      <c r="F69" s="44">
        <v>0</v>
      </c>
      <c r="G69" s="44">
        <f>SUM(D69-F69)</f>
        <v>0</v>
      </c>
      <c r="H69" s="44" t="s">
        <v>116</v>
      </c>
    </row>
    <row r="70" spans="1:8" ht="12.75">
      <c r="A70" s="47" t="s">
        <v>23</v>
      </c>
      <c r="B70" s="48" t="s">
        <v>24</v>
      </c>
      <c r="C70" s="49">
        <f>SUM(C71:C75)</f>
        <v>636395.3000000002</v>
      </c>
      <c r="D70" s="49">
        <f>SUM(D71:D75)</f>
        <v>141873.5</v>
      </c>
      <c r="E70" s="49">
        <f t="shared" si="8"/>
        <v>22.293297892049164</v>
      </c>
      <c r="F70" s="49">
        <f>SUM(F71:F75)</f>
        <v>135573.1</v>
      </c>
      <c r="G70" s="49">
        <f>SUM(G71:G75)</f>
        <v>6300.400000000005</v>
      </c>
      <c r="H70" s="49">
        <f t="shared" si="7"/>
        <v>104.64723459152295</v>
      </c>
    </row>
    <row r="71" spans="1:8" ht="12.75">
      <c r="A71" s="42" t="s">
        <v>25</v>
      </c>
      <c r="B71" s="45" t="s">
        <v>26</v>
      </c>
      <c r="C71" s="44">
        <v>184641.1</v>
      </c>
      <c r="D71" s="44">
        <v>42640.2</v>
      </c>
      <c r="E71" s="44">
        <f t="shared" si="8"/>
        <v>23.093558259780732</v>
      </c>
      <c r="F71" s="44">
        <v>37467.2</v>
      </c>
      <c r="G71" s="44">
        <f>SUM(D71-F71)</f>
        <v>5173</v>
      </c>
      <c r="H71" s="44">
        <f t="shared" si="7"/>
        <v>113.80674296451296</v>
      </c>
    </row>
    <row r="72" spans="1:8" ht="12.75">
      <c r="A72" s="42" t="s">
        <v>27</v>
      </c>
      <c r="B72" s="45" t="s">
        <v>28</v>
      </c>
      <c r="C72" s="44">
        <v>395824.7</v>
      </c>
      <c r="D72" s="44">
        <v>84232.8</v>
      </c>
      <c r="E72" s="44">
        <f t="shared" si="8"/>
        <v>21.280329398342246</v>
      </c>
      <c r="F72" s="44">
        <v>86369.2</v>
      </c>
      <c r="G72" s="44">
        <f>SUM(D72-F72)</f>
        <v>-2136.399999999994</v>
      </c>
      <c r="H72" s="44">
        <f t="shared" si="7"/>
        <v>97.52643303399825</v>
      </c>
    </row>
    <row r="73" spans="1:8" ht="25.5" customHeight="1">
      <c r="A73" s="42" t="s">
        <v>111</v>
      </c>
      <c r="B73" s="43" t="s">
        <v>112</v>
      </c>
      <c r="C73" s="44">
        <v>39428.4</v>
      </c>
      <c r="D73" s="44">
        <v>10922.9</v>
      </c>
      <c r="E73" s="44">
        <f t="shared" si="8"/>
        <v>27.703127694758088</v>
      </c>
      <c r="F73" s="44">
        <v>9127.7</v>
      </c>
      <c r="G73" s="44">
        <f>SUM(D73-F73)</f>
        <v>1795.199999999999</v>
      </c>
      <c r="H73" s="44">
        <f t="shared" si="7"/>
        <v>119.6676052017485</v>
      </c>
    </row>
    <row r="74" spans="1:8" ht="12.75">
      <c r="A74" s="46" t="s">
        <v>113</v>
      </c>
      <c r="B74" s="43" t="s">
        <v>29</v>
      </c>
      <c r="C74" s="44">
        <v>1077.8</v>
      </c>
      <c r="D74" s="44">
        <v>0</v>
      </c>
      <c r="E74" s="44">
        <f t="shared" si="8"/>
        <v>0</v>
      </c>
      <c r="F74" s="44">
        <v>0</v>
      </c>
      <c r="G74" s="44">
        <f>SUM(D74-F74)</f>
        <v>0</v>
      </c>
      <c r="H74" s="44" t="s">
        <v>116</v>
      </c>
    </row>
    <row r="75" spans="1:8" ht="12.75">
      <c r="A75" s="42" t="s">
        <v>30</v>
      </c>
      <c r="B75" s="43" t="s">
        <v>31</v>
      </c>
      <c r="C75" s="44">
        <v>15423.3</v>
      </c>
      <c r="D75" s="44">
        <v>4077.6</v>
      </c>
      <c r="E75" s="44">
        <f t="shared" si="8"/>
        <v>26.43792184551944</v>
      </c>
      <c r="F75" s="44">
        <v>2609</v>
      </c>
      <c r="G75" s="44">
        <f>SUM(D75-F75)</f>
        <v>1468.6</v>
      </c>
      <c r="H75" s="44">
        <f t="shared" si="7"/>
        <v>156.28976619394405</v>
      </c>
    </row>
    <row r="76" spans="1:8" ht="12.75">
      <c r="A76" s="47" t="s">
        <v>49</v>
      </c>
      <c r="B76" s="48" t="s">
        <v>32</v>
      </c>
      <c r="C76" s="49">
        <f>SUM(C77:C78)</f>
        <v>85447.1</v>
      </c>
      <c r="D76" s="49">
        <f>SUM(D77:D78)</f>
        <v>19920.4</v>
      </c>
      <c r="E76" s="49">
        <f t="shared" si="8"/>
        <v>23.31313760209533</v>
      </c>
      <c r="F76" s="49">
        <f>SUM(F77:F78)</f>
        <v>15723.2</v>
      </c>
      <c r="G76" s="49">
        <f>SUM(G77:G78)</f>
        <v>4197.2</v>
      </c>
      <c r="H76" s="49">
        <f t="shared" si="7"/>
        <v>126.69431159051592</v>
      </c>
    </row>
    <row r="77" spans="1:8" ht="12.75">
      <c r="A77" s="42" t="s">
        <v>33</v>
      </c>
      <c r="B77" s="45" t="s">
        <v>34</v>
      </c>
      <c r="C77" s="44">
        <v>68070.7</v>
      </c>
      <c r="D77" s="44">
        <v>15739.3</v>
      </c>
      <c r="E77" s="44">
        <f t="shared" si="8"/>
        <v>23.121989343432638</v>
      </c>
      <c r="F77" s="44">
        <v>12816</v>
      </c>
      <c r="G77" s="44">
        <f>SUM(D77-F77)</f>
        <v>2923.2999999999993</v>
      </c>
      <c r="H77" s="44">
        <f t="shared" si="7"/>
        <v>122.80976903870162</v>
      </c>
    </row>
    <row r="78" spans="1:8" ht="29.25" customHeight="1">
      <c r="A78" s="42" t="s">
        <v>50</v>
      </c>
      <c r="B78" s="45" t="s">
        <v>35</v>
      </c>
      <c r="C78" s="44">
        <v>17376.4</v>
      </c>
      <c r="D78" s="44">
        <v>4181.1</v>
      </c>
      <c r="E78" s="44">
        <f t="shared" si="8"/>
        <v>24.061946087797242</v>
      </c>
      <c r="F78" s="44">
        <v>2907.2</v>
      </c>
      <c r="G78" s="44">
        <f>SUM(D78-F78)</f>
        <v>1273.9000000000005</v>
      </c>
      <c r="H78" s="44">
        <f t="shared" si="7"/>
        <v>143.81879471656578</v>
      </c>
    </row>
    <row r="79" spans="1:8" ht="12.75">
      <c r="A79" s="47" t="s">
        <v>36</v>
      </c>
      <c r="B79" s="48" t="s">
        <v>37</v>
      </c>
      <c r="C79" s="49">
        <f>SUM(C80:C83)</f>
        <v>58097.600000000006</v>
      </c>
      <c r="D79" s="49">
        <f>SUM(D80:D83)</f>
        <v>10666.9</v>
      </c>
      <c r="E79" s="49">
        <f t="shared" si="8"/>
        <v>18.360310925064027</v>
      </c>
      <c r="F79" s="49">
        <f>SUM(F80:F83)</f>
        <v>8505.4</v>
      </c>
      <c r="G79" s="49">
        <f>SUM(G80:G83)</f>
        <v>2161.5000000000005</v>
      </c>
      <c r="H79" s="49">
        <f t="shared" si="7"/>
        <v>125.41326686575587</v>
      </c>
    </row>
    <row r="80" spans="1:8" ht="12.75">
      <c r="A80" s="42" t="s">
        <v>38</v>
      </c>
      <c r="B80" s="43">
        <v>1001</v>
      </c>
      <c r="C80" s="44">
        <v>5404.2</v>
      </c>
      <c r="D80" s="44">
        <v>1449.5</v>
      </c>
      <c r="E80" s="44">
        <f t="shared" si="8"/>
        <v>26.821731246067877</v>
      </c>
      <c r="F80" s="44">
        <v>1157</v>
      </c>
      <c r="G80" s="44">
        <f>SUM(D80-F80)</f>
        <v>292.5</v>
      </c>
      <c r="H80" s="44">
        <f t="shared" si="7"/>
        <v>125.2808988764045</v>
      </c>
    </row>
    <row r="81" spans="1:8" ht="12.75">
      <c r="A81" s="42" t="s">
        <v>39</v>
      </c>
      <c r="B81" s="43" t="s">
        <v>40</v>
      </c>
      <c r="C81" s="44">
        <v>3878.2</v>
      </c>
      <c r="D81" s="44">
        <v>959.6</v>
      </c>
      <c r="E81" s="44">
        <f t="shared" si="8"/>
        <v>24.743437677272965</v>
      </c>
      <c r="F81" s="44">
        <v>970</v>
      </c>
      <c r="G81" s="44">
        <f>SUM(D81-F81)</f>
        <v>-10.399999999999977</v>
      </c>
      <c r="H81" s="44">
        <f t="shared" si="7"/>
        <v>98.9278350515464</v>
      </c>
    </row>
    <row r="82" spans="1:8" ht="15.75" customHeight="1">
      <c r="A82" s="42" t="s">
        <v>41</v>
      </c>
      <c r="B82" s="43">
        <v>1004</v>
      </c>
      <c r="C82" s="44">
        <v>43432.3</v>
      </c>
      <c r="D82" s="44">
        <v>7379.3</v>
      </c>
      <c r="E82" s="44">
        <f t="shared" si="8"/>
        <v>16.990350499513035</v>
      </c>
      <c r="F82" s="44">
        <v>5548.9</v>
      </c>
      <c r="G82" s="44">
        <f>SUM(D82-F82)</f>
        <v>1830.4000000000005</v>
      </c>
      <c r="H82" s="44">
        <f t="shared" si="7"/>
        <v>132.98671808826975</v>
      </c>
    </row>
    <row r="83" spans="1:8" ht="14.25" customHeight="1">
      <c r="A83" s="42" t="s">
        <v>42</v>
      </c>
      <c r="B83" s="43">
        <v>1006</v>
      </c>
      <c r="C83" s="44">
        <v>5382.9</v>
      </c>
      <c r="D83" s="44">
        <v>878.5</v>
      </c>
      <c r="E83" s="44">
        <f t="shared" si="8"/>
        <v>16.320199149157517</v>
      </c>
      <c r="F83" s="44">
        <v>829.5</v>
      </c>
      <c r="G83" s="44">
        <f>SUM(D83-F83)</f>
        <v>49</v>
      </c>
      <c r="H83" s="44">
        <f t="shared" si="7"/>
        <v>105.90717299578058</v>
      </c>
    </row>
    <row r="84" spans="1:8" ht="12.75">
      <c r="A84" s="47" t="s">
        <v>51</v>
      </c>
      <c r="B84" s="48" t="s">
        <v>43</v>
      </c>
      <c r="C84" s="49">
        <f>SUM(C85:C87)</f>
        <v>51906.00000000001</v>
      </c>
      <c r="D84" s="49">
        <f>SUM(D85:D87)</f>
        <v>14294.8</v>
      </c>
      <c r="E84" s="49">
        <f t="shared" si="8"/>
        <v>27.53978345470658</v>
      </c>
      <c r="F84" s="49">
        <f>SUM(F85:F87)</f>
        <v>12890.699999999999</v>
      </c>
      <c r="G84" s="49">
        <f>SUM(G85:G87)</f>
        <v>1404.0999999999997</v>
      </c>
      <c r="H84" s="49">
        <f t="shared" si="7"/>
        <v>110.89234874754668</v>
      </c>
    </row>
    <row r="85" spans="1:8" ht="12.75">
      <c r="A85" s="42" t="s">
        <v>52</v>
      </c>
      <c r="B85" s="45" t="s">
        <v>44</v>
      </c>
      <c r="C85" s="44">
        <v>49753.8</v>
      </c>
      <c r="D85" s="44">
        <v>13938.3</v>
      </c>
      <c r="E85" s="44">
        <f t="shared" si="8"/>
        <v>28.014543612749176</v>
      </c>
      <c r="F85" s="44">
        <v>12659.4</v>
      </c>
      <c r="G85" s="44">
        <f>SUM(D85-F85)</f>
        <v>1278.8999999999996</v>
      </c>
      <c r="H85" s="44">
        <f t="shared" si="7"/>
        <v>110.10237452011944</v>
      </c>
    </row>
    <row r="86" spans="1:8" ht="12.75">
      <c r="A86" s="42" t="s">
        <v>137</v>
      </c>
      <c r="B86" s="43">
        <v>1103</v>
      </c>
      <c r="C86" s="44">
        <v>484.9</v>
      </c>
      <c r="D86" s="44">
        <v>0</v>
      </c>
      <c r="E86" s="44">
        <f t="shared" si="8"/>
        <v>0</v>
      </c>
      <c r="F86" s="44">
        <v>0</v>
      </c>
      <c r="G86" s="44">
        <f>SUM(D86-F86)</f>
        <v>0</v>
      </c>
      <c r="H86" s="44" t="s">
        <v>116</v>
      </c>
    </row>
    <row r="87" spans="1:8" ht="12.75">
      <c r="A87" s="42" t="s">
        <v>61</v>
      </c>
      <c r="B87" s="43">
        <v>1105</v>
      </c>
      <c r="C87" s="44">
        <v>1667.3</v>
      </c>
      <c r="D87" s="44">
        <v>356.5</v>
      </c>
      <c r="E87" s="44">
        <f t="shared" si="8"/>
        <v>21.381874887542736</v>
      </c>
      <c r="F87" s="44">
        <v>231.3</v>
      </c>
      <c r="G87" s="44">
        <f>SUM(D87-F87)</f>
        <v>125.19999999999999</v>
      </c>
      <c r="H87" s="44">
        <f t="shared" si="7"/>
        <v>154.12883700821442</v>
      </c>
    </row>
    <row r="88" spans="1:8" ht="37.5" customHeight="1">
      <c r="A88" s="47" t="s">
        <v>121</v>
      </c>
      <c r="B88" s="48" t="s">
        <v>53</v>
      </c>
      <c r="C88" s="49">
        <f>SUM(C89:C89)</f>
        <v>120.6</v>
      </c>
      <c r="D88" s="49">
        <f>SUM(D89:D89)</f>
        <v>0</v>
      </c>
      <c r="E88" s="49">
        <f t="shared" si="8"/>
        <v>0</v>
      </c>
      <c r="F88" s="49">
        <f>SUM(F89:F89)</f>
        <v>1846.5</v>
      </c>
      <c r="G88" s="49">
        <f>SUM(G89:G89)</f>
        <v>-1846.5</v>
      </c>
      <c r="H88" s="49">
        <f t="shared" si="7"/>
        <v>0</v>
      </c>
    </row>
    <row r="89" spans="1:8" ht="35.25" customHeight="1">
      <c r="A89" s="42" t="s">
        <v>122</v>
      </c>
      <c r="B89" s="45" t="s">
        <v>54</v>
      </c>
      <c r="C89" s="44">
        <v>120.6</v>
      </c>
      <c r="D89" s="44">
        <v>0</v>
      </c>
      <c r="E89" s="44">
        <f t="shared" si="8"/>
        <v>0</v>
      </c>
      <c r="F89" s="44">
        <v>1846.5</v>
      </c>
      <c r="G89" s="44">
        <f>SUM(D89-F89)</f>
        <v>-1846.5</v>
      </c>
      <c r="H89" s="44">
        <f t="shared" si="7"/>
        <v>0</v>
      </c>
    </row>
    <row r="90" spans="1:8" ht="38.25">
      <c r="A90" s="47" t="s">
        <v>73</v>
      </c>
      <c r="B90" s="48" t="s">
        <v>55</v>
      </c>
      <c r="C90" s="49">
        <f>SUM(C91:C91)</f>
        <v>15807.8</v>
      </c>
      <c r="D90" s="49">
        <f>SUM(D91:D91)</f>
        <v>3952.2</v>
      </c>
      <c r="E90" s="49">
        <f t="shared" si="8"/>
        <v>25.001581497741622</v>
      </c>
      <c r="F90" s="49">
        <f>SUM(F91:F91)</f>
        <v>3663</v>
      </c>
      <c r="G90" s="49">
        <f>G91</f>
        <v>289.1999999999998</v>
      </c>
      <c r="H90" s="49">
        <f t="shared" si="7"/>
        <v>107.89516789516789</v>
      </c>
    </row>
    <row r="91" spans="1:8" ht="38.25">
      <c r="A91" s="42" t="s">
        <v>56</v>
      </c>
      <c r="B91" s="45" t="s">
        <v>57</v>
      </c>
      <c r="C91" s="44">
        <v>15807.8</v>
      </c>
      <c r="D91" s="44">
        <v>3952.2</v>
      </c>
      <c r="E91" s="44">
        <f t="shared" si="8"/>
        <v>25.001581497741622</v>
      </c>
      <c r="F91" s="44">
        <v>3663</v>
      </c>
      <c r="G91" s="44">
        <f>SUM(D91-F91)</f>
        <v>289.1999999999998</v>
      </c>
      <c r="H91" s="44">
        <f t="shared" si="7"/>
        <v>107.89516789516789</v>
      </c>
    </row>
    <row r="92" spans="1:8" ht="12.75">
      <c r="A92" s="47" t="s">
        <v>45</v>
      </c>
      <c r="B92" s="48"/>
      <c r="C92" s="49">
        <f>SUM(C47+C55+C57+C59+C64+C67+C70+C76+C79+C84+C88+C90)</f>
        <v>946320.8000000002</v>
      </c>
      <c r="D92" s="49">
        <f>SUM(D47+D55+D57+D59+D64+D67+D70+D76+D79+D84+D88+D90)</f>
        <v>209093.59999999998</v>
      </c>
      <c r="E92" s="49">
        <f t="shared" si="8"/>
        <v>22.095424722778993</v>
      </c>
      <c r="F92" s="49">
        <f>SUM(F47+F55+F57+F59+F64+F67+F70+F76+F79+F84+F88+F90)</f>
        <v>193692.40000000002</v>
      </c>
      <c r="G92" s="49">
        <f>SUM(G47+G55+G57+G59+G64+G67+G70+G76+G79+G84+G88+G90)</f>
        <v>15401.200000000004</v>
      </c>
      <c r="H92" s="49">
        <f t="shared" si="7"/>
        <v>107.95137031705939</v>
      </c>
    </row>
    <row r="93" spans="1:8" ht="25.5">
      <c r="A93" s="51" t="s">
        <v>58</v>
      </c>
      <c r="B93" s="52"/>
      <c r="C93" s="53"/>
      <c r="D93" s="54">
        <f>D45-D92</f>
        <v>11058.400000000023</v>
      </c>
      <c r="E93" s="53"/>
      <c r="F93" s="53">
        <f>F45-F92</f>
        <v>3297.399999999936</v>
      </c>
      <c r="G93" s="54"/>
      <c r="H93" s="54"/>
    </row>
    <row r="94" spans="1:8" ht="12.75">
      <c r="A94" s="8"/>
      <c r="B94" s="9"/>
      <c r="C94" s="2"/>
      <c r="D94" s="2"/>
      <c r="E94" s="3"/>
      <c r="F94" s="15"/>
      <c r="G94" s="10"/>
      <c r="H94" s="3"/>
    </row>
    <row r="95" spans="1:8" ht="26.25" customHeight="1">
      <c r="A95" s="8"/>
      <c r="B95" s="9"/>
      <c r="C95" s="62"/>
      <c r="D95" s="62"/>
      <c r="E95" s="62"/>
      <c r="F95" s="62"/>
      <c r="G95" s="62"/>
      <c r="H95" s="62"/>
    </row>
    <row r="96" spans="1:8" ht="12.75">
      <c r="A96" s="11"/>
      <c r="B96" s="12"/>
      <c r="C96" s="11"/>
      <c r="D96" s="11"/>
      <c r="E96" s="11"/>
      <c r="F96" s="11"/>
      <c r="G96" s="11"/>
      <c r="H96" s="11"/>
    </row>
  </sheetData>
  <sheetProtection/>
  <mergeCells count="2">
    <mergeCell ref="A1:H1"/>
    <mergeCell ref="C95:H95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2023-05-23T11:18:16Z</cp:lastPrinted>
  <dcterms:created xsi:type="dcterms:W3CDTF">2009-04-28T07:05:16Z</dcterms:created>
  <dcterms:modified xsi:type="dcterms:W3CDTF">2023-05-23T11:18:20Z</dcterms:modified>
  <cp:category/>
  <cp:version/>
  <cp:contentType/>
  <cp:contentStatus/>
</cp:coreProperties>
</file>